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'BalSheet'!$A$1:$D$54</definedName>
    <definedName name="_xlnm.Print_Area" localSheetId="0">'Cashflow'!$A$1:$H$57</definedName>
    <definedName name="_xlnm.Print_Area" localSheetId="3">'Equity '!$A$1:$J$35</definedName>
    <definedName name="_xlnm.Print_Area" localSheetId="1">'Income'!$A$1:$H$44</definedName>
  </definedNames>
  <calcPr fullCalcOnLoad="1"/>
</workbook>
</file>

<file path=xl/sharedStrings.xml><?xml version="1.0" encoding="utf-8"?>
<sst xmlns="http://schemas.openxmlformats.org/spreadsheetml/2006/main" count="178" uniqueCount="134">
  <si>
    <t>GLOBAL CARRIERS BERHAD</t>
  </si>
  <si>
    <t>Condensed Consolidated Cash Flow Statements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</si>
  <si>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</si>
  <si>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</si>
  <si>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</si>
  <si>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</si>
  <si>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</si>
  <si>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</si>
  <si>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</si>
  <si>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</si>
  <si>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</si>
  <si>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</si>
  <si>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</si>
  <si>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</si>
  <si>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</si>
  <si>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</si>
  <si>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</si>
  <si>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</si>
  <si>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</si>
  <si>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</si>
  <si>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</si>
  <si>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</si>
  <si>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</si>
  <si>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Short Term Borrowing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</si>
  <si>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</si>
  <si>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</si>
  <si>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</si>
  <si>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</si>
  <si>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</si>
  <si>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</si>
  <si>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</si>
  <si>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</si>
  <si>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</si>
  <si>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</si>
  <si>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</si>
  <si>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Attributable to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</si>
  <si>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</si>
  <si>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</si>
  <si>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</si>
  <si>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</si>
  <si>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</si>
  <si>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</si>
  <si>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</si>
  <si>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</si>
  <si>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</si>
  <si>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</si>
  <si>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>Deferred Expenditure</t>
  </si>
  <si>
    <t xml:space="preserve">        - Diluted (Sen)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</si>
  <si>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</si>
  <si>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</si>
  <si>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</si>
  <si>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</si>
  <si>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</si>
  <si>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</si>
  <si>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</si>
  <si>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</si>
  <si>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</si>
  <si>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</si>
  <si>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</si>
  <si>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</si>
  <si>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</si>
  <si>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>Audited</t>
  </si>
  <si>
    <t xml:space="preserve">as at </t>
  </si>
  <si>
    <t xml:space="preserve"> 30/09/2002</t>
  </si>
  <si>
    <t xml:space="preserve">   NTA per share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</si>
  <si>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</si>
  <si>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</si>
  <si>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</si>
  <si>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</si>
  <si>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Quarter</t>
  </si>
  <si>
    <t>Ended</t>
  </si>
  <si>
    <t>Profit/(Loss) before taxation</t>
  </si>
  <si>
    <t>Current Year</t>
  </si>
  <si>
    <t>Preceding Year</t>
  </si>
  <si>
    <t>Individual Quarter</t>
  </si>
  <si>
    <t>Cumulative Quarter</t>
  </si>
  <si>
    <t>Term loan waived</t>
  </si>
  <si>
    <t xml:space="preserve"> Purchase of property, plant and equipment</t>
  </si>
  <si>
    <t xml:space="preserve"> Payments for dry docking expenses</t>
  </si>
  <si>
    <t>Profit/(Loss) after taxation for the Quarter / Period</t>
  </si>
  <si>
    <t>Reserve on</t>
  </si>
  <si>
    <t>Consolidation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</si>
  <si>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</si>
  <si>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</si>
  <si>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</si>
  <si>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</si>
  <si>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</si>
  <si>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As at 1 January 2004</t>
  </si>
  <si>
    <t>Exceptional Items:-</t>
  </si>
  <si>
    <t>Adjustment for non-cash flow items:-</t>
  </si>
  <si>
    <t>Term Loan waived</t>
  </si>
  <si>
    <t>Other  Income</t>
  </si>
  <si>
    <t xml:space="preserve"> Net changes in inventories</t>
  </si>
  <si>
    <t xml:space="preserve">Net Current Assets </t>
  </si>
  <si>
    <t>Shareholders' Funds</t>
  </si>
  <si>
    <t>Net profit  before tax</t>
  </si>
  <si>
    <t xml:space="preserve">Interest expenses </t>
  </si>
  <si>
    <t xml:space="preserve">   Reserve on Consolidation</t>
  </si>
  <si>
    <t xml:space="preserve"> Less: Fixed deposits pledged</t>
  </si>
  <si>
    <t>Profit/(Loss) from Operations</t>
  </si>
  <si>
    <t>Profit/(Loss) before Exceptional Items</t>
  </si>
  <si>
    <t>This quarterly financial report must be read in conjunction with the 2004 Audited Financial Statements.</t>
  </si>
  <si>
    <t xml:space="preserve"> 31 December 2004</t>
  </si>
  <si>
    <t xml:space="preserve">Condensed Consolidated Balance Sheets </t>
  </si>
  <si>
    <t xml:space="preserve"> Settlement of term loan</t>
  </si>
  <si>
    <t>As at 1 January 2005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</si>
  <si>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</si>
  <si>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</si>
  <si>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</si>
  <si>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Non-revolving term loan</t>
  </si>
  <si>
    <t xml:space="preserve"> 30 June 2005</t>
  </si>
  <si>
    <t>30/06/2005</t>
  </si>
  <si>
    <t>30/06/2004</t>
  </si>
  <si>
    <t>6-month</t>
  </si>
  <si>
    <t>for the period ended  30 June 2005</t>
  </si>
  <si>
    <t>As 30 June 2004</t>
  </si>
  <si>
    <t>Cumulative 6-month Period</t>
  </si>
  <si>
    <t>up to 30 June 2005</t>
  </si>
  <si>
    <t>As at 30 June 2005</t>
  </si>
  <si>
    <t>Profit from disposal of property, plant &amp; equipment</t>
  </si>
  <si>
    <t xml:space="preserve"> 30 June 05</t>
  </si>
  <si>
    <t xml:space="preserve"> 30 June 04</t>
  </si>
  <si>
    <t>Profit from disposal of plant, plant &amp; equipment</t>
  </si>
  <si>
    <t xml:space="preserve"> Net Proceed from disposal of property, plant &amp; equipment</t>
  </si>
  <si>
    <t xml:space="preserve"> RCCPS dividend paid</t>
  </si>
  <si>
    <t xml:space="preserve"> RULS interest paid</t>
  </si>
  <si>
    <t xml:space="preserve"> Term loan waived</t>
  </si>
  <si>
    <t>Period up to 30 June 2004</t>
  </si>
  <si>
    <t>RCCPS Dividend paid</t>
  </si>
  <si>
    <t xml:space="preserve"> Redemption of RULS</t>
  </si>
  <si>
    <t xml:space="preserve">    the period.</t>
  </si>
  <si>
    <t xml:space="preserve">* Cumulative current period after deducting the pro-rated 4% RCCPS dividends of RM1,944,771 for the quarter and RM3,889,542 for </t>
  </si>
  <si>
    <t>Cash &amp; cash equivalent at end of the period</t>
  </si>
  <si>
    <t>Cash &amp; cash equivalents at beginning of the period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</si>
</sst>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zoomScaleSheetLayoutView="100" workbookViewId="0" topLeftCell="B70">
      <selection activeCell="D64" sqref="D64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5.421875" style="2" customWidth="1"/>
    <col min="5" max="5" width="5.00390625" style="2" customWidth="1"/>
    <col min="6" max="6" width="15.42187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9</v>
      </c>
      <c r="E3" s="38"/>
      <c r="F3" s="38" t="s">
        <v>9</v>
      </c>
      <c r="G3" s="3"/>
    </row>
    <row r="4" spans="1:7" ht="15.75">
      <c r="A4" s="35"/>
      <c r="B4" s="36"/>
      <c r="C4" s="37"/>
      <c r="D4" s="38" t="s">
        <v>113</v>
      </c>
      <c r="E4" s="38"/>
      <c r="F4" s="38" t="s">
        <v>113</v>
      </c>
      <c r="G4" s="3"/>
    </row>
    <row r="5" spans="1:8" ht="15.75">
      <c r="A5" s="35"/>
      <c r="B5" s="36"/>
      <c r="C5" s="37"/>
      <c r="D5" s="38" t="s">
        <v>44</v>
      </c>
      <c r="E5" s="38"/>
      <c r="F5" s="38" t="s">
        <v>83</v>
      </c>
      <c r="G5" s="3"/>
      <c r="H5" s="3" t="s">
        <v>45</v>
      </c>
    </row>
    <row r="6" spans="1:8" s="1" customFormat="1" ht="15.75">
      <c r="A6" s="37"/>
      <c r="B6" s="36"/>
      <c r="C6" s="37"/>
      <c r="D6" s="39" t="s">
        <v>120</v>
      </c>
      <c r="E6" s="39"/>
      <c r="F6" s="39" t="s">
        <v>121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4</v>
      </c>
      <c r="E7" s="38"/>
      <c r="F7" s="38" t="s">
        <v>4</v>
      </c>
      <c r="G7" s="3"/>
      <c r="H7" s="3" t="s">
        <v>4</v>
      </c>
    </row>
    <row r="8" spans="1:6" ht="15.75">
      <c r="A8" s="35"/>
      <c r="B8" s="40"/>
      <c r="C8" s="35"/>
      <c r="D8" s="35"/>
      <c r="E8" s="35"/>
      <c r="F8" s="35"/>
    </row>
    <row r="9" spans="1:8" ht="15.75">
      <c r="A9" s="35"/>
      <c r="B9" s="40" t="s">
        <v>95</v>
      </c>
      <c r="C9" s="35"/>
      <c r="D9" s="41">
        <f>+Income!E31</f>
        <v>10744721</v>
      </c>
      <c r="E9" s="41"/>
      <c r="F9" s="41">
        <v>9626612</v>
      </c>
      <c r="G9" s="5"/>
      <c r="H9" s="5">
        <v>-59573272</v>
      </c>
    </row>
    <row r="10" spans="1:7" ht="15.75">
      <c r="A10" s="35"/>
      <c r="B10" s="40"/>
      <c r="C10" s="35"/>
      <c r="D10" s="41"/>
      <c r="E10" s="41"/>
      <c r="F10" s="41"/>
      <c r="G10" s="5"/>
    </row>
    <row r="11" spans="1:7" ht="15.75">
      <c r="A11" s="35"/>
      <c r="B11" s="40" t="s">
        <v>89</v>
      </c>
      <c r="C11" s="35"/>
      <c r="D11" s="41"/>
      <c r="E11" s="41"/>
      <c r="F11" s="41"/>
      <c r="G11" s="5"/>
    </row>
    <row r="12" spans="1:8" ht="15.75">
      <c r="A12" s="35"/>
      <c r="B12" s="40"/>
      <c r="C12" s="40" t="s">
        <v>2</v>
      </c>
      <c r="D12" s="41">
        <v>4649141</v>
      </c>
      <c r="E12" s="41"/>
      <c r="F12" s="41">
        <v>4720487</v>
      </c>
      <c r="G12" s="5"/>
      <c r="H12" s="5">
        <v>14541180</v>
      </c>
    </row>
    <row r="13" spans="1:8" ht="15.75">
      <c r="A13" s="35"/>
      <c r="B13" s="40"/>
      <c r="C13" s="40" t="s">
        <v>3</v>
      </c>
      <c r="D13" s="41">
        <v>3138182</v>
      </c>
      <c r="E13" s="41"/>
      <c r="F13" s="41">
        <v>3161482</v>
      </c>
      <c r="G13" s="5"/>
      <c r="H13" s="5">
        <v>9245824</v>
      </c>
    </row>
    <row r="14" spans="1:8" ht="15.75">
      <c r="A14" s="35"/>
      <c r="B14" s="40"/>
      <c r="C14" s="40" t="s">
        <v>96</v>
      </c>
      <c r="D14" s="41">
        <v>3140918</v>
      </c>
      <c r="E14" s="41"/>
      <c r="F14" s="41">
        <v>3240277</v>
      </c>
      <c r="G14" s="20"/>
      <c r="H14" s="5"/>
    </row>
    <row r="15" spans="1:8" ht="15.75">
      <c r="A15" s="35"/>
      <c r="B15" s="40"/>
      <c r="C15" s="40" t="s">
        <v>122</v>
      </c>
      <c r="D15" s="41">
        <v>0</v>
      </c>
      <c r="E15" s="41"/>
      <c r="F15" s="41">
        <v>-1154472</v>
      </c>
      <c r="G15" s="20"/>
      <c r="H15" s="5"/>
    </row>
    <row r="16" spans="1:8" ht="15.75">
      <c r="A16" s="35"/>
      <c r="B16" s="40"/>
      <c r="C16" s="40" t="s">
        <v>76</v>
      </c>
      <c r="D16" s="42">
        <v>0</v>
      </c>
      <c r="E16" s="42"/>
      <c r="F16" s="42">
        <v>-5000000</v>
      </c>
      <c r="G16" s="20"/>
      <c r="H16" s="5"/>
    </row>
    <row r="17" spans="1:8" ht="19.5" customHeight="1">
      <c r="A17" s="35"/>
      <c r="B17" s="40" t="s">
        <v>40</v>
      </c>
      <c r="C17" s="35"/>
      <c r="D17" s="43">
        <f>SUM(D9:D16)</f>
        <v>21672962</v>
      </c>
      <c r="E17" s="43"/>
      <c r="F17" s="43">
        <f>SUM(F9:F16)</f>
        <v>14594386</v>
      </c>
      <c r="G17" s="20"/>
      <c r="H17" s="20"/>
    </row>
    <row r="18" spans="1:8" ht="15.75">
      <c r="A18" s="35"/>
      <c r="B18" s="40"/>
      <c r="C18" s="35"/>
      <c r="D18" s="41"/>
      <c r="E18" s="43"/>
      <c r="F18" s="41"/>
      <c r="G18" s="5"/>
      <c r="H18" s="5"/>
    </row>
    <row r="19" spans="1:8" ht="16.5" customHeight="1">
      <c r="A19" s="35"/>
      <c r="B19" s="40" t="s">
        <v>5</v>
      </c>
      <c r="C19" s="35"/>
      <c r="D19" s="41"/>
      <c r="E19" s="43"/>
      <c r="F19" s="41"/>
      <c r="G19" s="5"/>
      <c r="H19" s="5"/>
    </row>
    <row r="20" spans="1:8" ht="16.5" customHeight="1">
      <c r="A20" s="35"/>
      <c r="B20" s="40"/>
      <c r="C20" s="35" t="s">
        <v>84</v>
      </c>
      <c r="D20" s="41">
        <v>3652095</v>
      </c>
      <c r="E20" s="43"/>
      <c r="F20" s="41">
        <v>-1980180</v>
      </c>
      <c r="G20" s="5"/>
      <c r="H20" s="5"/>
    </row>
    <row r="21" spans="1:8" ht="16.5" customHeight="1">
      <c r="A21" s="35"/>
      <c r="B21" s="40"/>
      <c r="C21" s="35" t="s">
        <v>92</v>
      </c>
      <c r="D21" s="41">
        <v>0</v>
      </c>
      <c r="E21" s="43"/>
      <c r="F21" s="41">
        <v>0</v>
      </c>
      <c r="G21" s="5"/>
      <c r="H21" s="5"/>
    </row>
    <row r="22" spans="1:8" ht="16.5" customHeight="1">
      <c r="A22" s="35"/>
      <c r="B22" s="40"/>
      <c r="C22" s="35" t="s">
        <v>85</v>
      </c>
      <c r="D22" s="42">
        <v>-261499</v>
      </c>
      <c r="E22" s="42"/>
      <c r="F22" s="42">
        <f>-975298+23669</f>
        <v>-951629</v>
      </c>
      <c r="G22" s="43"/>
      <c r="H22" s="5"/>
    </row>
    <row r="23" spans="1:9" ht="19.5" customHeight="1">
      <c r="A23" s="35"/>
      <c r="B23" s="40" t="s">
        <v>37</v>
      </c>
      <c r="C23" s="35"/>
      <c r="D23" s="43">
        <f>SUM(D17:D22)</f>
        <v>25063558</v>
      </c>
      <c r="E23" s="43"/>
      <c r="F23" s="43">
        <f>SUM(F17:F22)</f>
        <v>11662577</v>
      </c>
      <c r="G23" s="20"/>
      <c r="H23" s="20">
        <f>SUM(H17:H22)</f>
        <v>0</v>
      </c>
      <c r="I23" s="28"/>
    </row>
    <row r="24" spans="1:9" ht="14.25" customHeight="1">
      <c r="A24" s="35"/>
      <c r="B24" s="40" t="s">
        <v>55</v>
      </c>
      <c r="C24" s="35"/>
      <c r="D24" s="42">
        <v>-17151</v>
      </c>
      <c r="E24" s="42"/>
      <c r="F24" s="42">
        <v>-86598</v>
      </c>
      <c r="G24" s="20"/>
      <c r="H24" s="20">
        <v>-175733</v>
      </c>
      <c r="I24" s="29"/>
    </row>
    <row r="25" spans="1:8" ht="19.5" customHeight="1">
      <c r="A25" s="35"/>
      <c r="B25" s="40" t="s">
        <v>57</v>
      </c>
      <c r="C25" s="35"/>
      <c r="D25" s="44">
        <f>SUM(D23:D24)</f>
        <v>25046407</v>
      </c>
      <c r="E25" s="44"/>
      <c r="F25" s="44">
        <f>SUM(F23:F24)</f>
        <v>11575979</v>
      </c>
      <c r="G25" s="20"/>
      <c r="H25" s="21">
        <f>SUM(H23:H24)</f>
        <v>-175733</v>
      </c>
    </row>
    <row r="26" spans="1:8" ht="15.75">
      <c r="A26" s="35"/>
      <c r="B26" s="40"/>
      <c r="C26" s="35"/>
      <c r="D26" s="41"/>
      <c r="E26" s="43"/>
      <c r="F26" s="41"/>
      <c r="G26" s="20"/>
      <c r="H26" s="5"/>
    </row>
    <row r="27" spans="1:8" ht="17.25" customHeight="1">
      <c r="A27" s="35"/>
      <c r="B27" s="36" t="s">
        <v>6</v>
      </c>
      <c r="C27" s="35"/>
      <c r="D27" s="41"/>
      <c r="E27" s="43"/>
      <c r="F27" s="41"/>
      <c r="G27" s="20"/>
      <c r="H27" s="5"/>
    </row>
    <row r="28" spans="1:9" ht="15.75">
      <c r="A28" s="35"/>
      <c r="B28" s="40" t="s">
        <v>77</v>
      </c>
      <c r="C28" s="35"/>
      <c r="D28" s="41">
        <v>-623520</v>
      </c>
      <c r="E28" s="43"/>
      <c r="F28" s="41">
        <v>-441256</v>
      </c>
      <c r="G28" s="20"/>
      <c r="H28" s="5">
        <v>-134084</v>
      </c>
      <c r="I28" s="27"/>
    </row>
    <row r="29" spans="1:9" ht="15.75">
      <c r="A29" s="35"/>
      <c r="B29" s="40" t="s">
        <v>123</v>
      </c>
      <c r="C29" s="35"/>
      <c r="D29" s="41">
        <v>0</v>
      </c>
      <c r="E29" s="43"/>
      <c r="F29" s="41">
        <v>2600000</v>
      </c>
      <c r="G29" s="20"/>
      <c r="H29" s="5"/>
      <c r="I29" s="27"/>
    </row>
    <row r="30" spans="1:9" ht="15.75">
      <c r="A30" s="35"/>
      <c r="B30" s="40" t="s">
        <v>107</v>
      </c>
      <c r="C30" s="35"/>
      <c r="D30" s="41">
        <v>-19490333</v>
      </c>
      <c r="E30" s="43"/>
      <c r="F30" s="41">
        <v>0</v>
      </c>
      <c r="G30" s="20"/>
      <c r="H30" s="5">
        <v>312000</v>
      </c>
      <c r="I30" s="27"/>
    </row>
    <row r="31" spans="1:9" ht="14.25" customHeight="1">
      <c r="A31" s="35"/>
      <c r="B31" s="40" t="s">
        <v>78</v>
      </c>
      <c r="C31" s="35"/>
      <c r="D31" s="42">
        <v>-4135495</v>
      </c>
      <c r="E31" s="42"/>
      <c r="F31" s="42">
        <v>-4673345</v>
      </c>
      <c r="G31" s="20"/>
      <c r="H31" s="5">
        <v>-7054286</v>
      </c>
      <c r="I31" s="27"/>
    </row>
    <row r="32" spans="1:8" ht="16.5" customHeight="1">
      <c r="A32" s="35"/>
      <c r="B32" s="40"/>
      <c r="C32" s="35"/>
      <c r="D32" s="44">
        <f>SUM(D28:D31)</f>
        <v>-24249348</v>
      </c>
      <c r="E32" s="44"/>
      <c r="F32" s="44">
        <f>SUM(F28:F31)</f>
        <v>-2514601</v>
      </c>
      <c r="G32" s="20"/>
      <c r="H32" s="21">
        <f>SUM(H28:H31)</f>
        <v>-6876370</v>
      </c>
    </row>
    <row r="33" spans="1:8" ht="16.5" customHeight="1">
      <c r="A33" s="35"/>
      <c r="B33" s="40"/>
      <c r="C33" s="35"/>
      <c r="D33" s="43"/>
      <c r="E33" s="43"/>
      <c r="F33" s="43"/>
      <c r="G33" s="20"/>
      <c r="H33" s="20"/>
    </row>
    <row r="34" spans="1:8" ht="16.5" customHeight="1">
      <c r="A34" s="35"/>
      <c r="B34" s="36" t="s">
        <v>54</v>
      </c>
      <c r="C34" s="35"/>
      <c r="D34" s="43"/>
      <c r="E34" s="43"/>
      <c r="F34" s="43"/>
      <c r="G34" s="20"/>
      <c r="H34" s="20"/>
    </row>
    <row r="35" spans="1:8" ht="16.5" customHeight="1">
      <c r="A35" s="35"/>
      <c r="B35" s="40" t="s">
        <v>108</v>
      </c>
      <c r="C35" s="35"/>
      <c r="D35" s="43">
        <v>-355320</v>
      </c>
      <c r="E35" s="43"/>
      <c r="F35" s="43">
        <v>0</v>
      </c>
      <c r="G35" s="20"/>
      <c r="H35" s="20"/>
    </row>
    <row r="36" spans="1:8" ht="16.5" customHeight="1">
      <c r="A36" s="35"/>
      <c r="B36" s="40" t="s">
        <v>109</v>
      </c>
      <c r="C36" s="35"/>
      <c r="D36" s="43">
        <v>14649000</v>
      </c>
      <c r="E36" s="43"/>
      <c r="F36" s="43">
        <v>0</v>
      </c>
      <c r="G36" s="20"/>
      <c r="H36" s="20"/>
    </row>
    <row r="37" spans="1:8" ht="16.5" customHeight="1">
      <c r="A37" s="35"/>
      <c r="B37" s="40" t="s">
        <v>124</v>
      </c>
      <c r="C37" s="35"/>
      <c r="D37" s="43">
        <v>-7779085</v>
      </c>
      <c r="E37" s="43"/>
      <c r="F37" s="43">
        <v>-7779085</v>
      </c>
      <c r="G37" s="20"/>
      <c r="H37" s="20"/>
    </row>
    <row r="38" spans="1:8" ht="16.5" customHeight="1">
      <c r="A38" s="35"/>
      <c r="B38" s="40" t="s">
        <v>125</v>
      </c>
      <c r="C38" s="35"/>
      <c r="D38" s="43">
        <v>-6402842</v>
      </c>
      <c r="E38" s="43"/>
      <c r="F38" s="43">
        <v>-6445431</v>
      </c>
      <c r="G38" s="20"/>
      <c r="H38" s="20"/>
    </row>
    <row r="39" spans="1:8" ht="16.5" customHeight="1">
      <c r="A39" s="35"/>
      <c r="B39" s="40" t="s">
        <v>129</v>
      </c>
      <c r="C39" s="35"/>
      <c r="D39" s="43">
        <v>-17031700</v>
      </c>
      <c r="E39" s="43"/>
      <c r="F39" s="43">
        <v>0</v>
      </c>
      <c r="G39" s="20"/>
      <c r="H39" s="20"/>
    </row>
    <row r="40" spans="1:8" ht="16.5" customHeight="1">
      <c r="A40" s="35"/>
      <c r="B40" s="40" t="s">
        <v>126</v>
      </c>
      <c r="C40" s="35"/>
      <c r="D40" s="43">
        <v>0</v>
      </c>
      <c r="E40" s="43"/>
      <c r="F40" s="43">
        <v>5000000</v>
      </c>
      <c r="G40" s="20"/>
      <c r="H40" s="20"/>
    </row>
    <row r="41" spans="1:8" ht="17.25" customHeight="1">
      <c r="A41" s="35"/>
      <c r="B41" s="40" t="s">
        <v>104</v>
      </c>
      <c r="C41" s="35"/>
      <c r="D41" s="43">
        <v>0</v>
      </c>
      <c r="E41" s="43"/>
      <c r="F41" s="43">
        <v>-30000000</v>
      </c>
      <c r="G41" s="20"/>
      <c r="H41" s="20">
        <v>0</v>
      </c>
    </row>
    <row r="42" spans="1:8" ht="16.5" customHeight="1">
      <c r="A42" s="35"/>
      <c r="B42" s="40"/>
      <c r="C42" s="35"/>
      <c r="D42" s="44">
        <f>SUM(D35:D41)</f>
        <v>-16919947</v>
      </c>
      <c r="E42" s="44"/>
      <c r="F42" s="44">
        <f>SUM(F35:F41)</f>
        <v>-39224516</v>
      </c>
      <c r="G42" s="20"/>
      <c r="H42" s="21">
        <f>SUM(H41:H41)</f>
        <v>0</v>
      </c>
    </row>
    <row r="43" spans="1:8" ht="16.5" customHeight="1">
      <c r="A43" s="35"/>
      <c r="B43" s="40"/>
      <c r="C43" s="35"/>
      <c r="D43" s="43"/>
      <c r="E43" s="43"/>
      <c r="F43" s="43"/>
      <c r="G43" s="20"/>
      <c r="H43" s="20"/>
    </row>
    <row r="44" spans="1:8" ht="17.25" customHeight="1">
      <c r="A44" s="35"/>
      <c r="B44" s="36" t="s">
        <v>7</v>
      </c>
      <c r="C44" s="35"/>
      <c r="D44" s="41"/>
      <c r="E44" s="43"/>
      <c r="F44" s="41"/>
      <c r="G44" s="20"/>
      <c r="H44" s="5"/>
    </row>
    <row r="45" spans="1:8" ht="15.75">
      <c r="A45" s="35"/>
      <c r="B45" s="40" t="s">
        <v>41</v>
      </c>
      <c r="C45" s="35"/>
      <c r="D45" s="41">
        <f>D25+D32+D42</f>
        <v>-16122888</v>
      </c>
      <c r="E45" s="43"/>
      <c r="F45" s="43">
        <f>F25+F32+F42</f>
        <v>-30163138</v>
      </c>
      <c r="G45" s="20"/>
      <c r="H45" s="5">
        <f>H25+H32+H42</f>
        <v>-7052103</v>
      </c>
    </row>
    <row r="46" spans="1:8" ht="15.75">
      <c r="A46" s="35"/>
      <c r="B46" s="40" t="s">
        <v>133</v>
      </c>
      <c r="C46" s="35"/>
      <c r="D46" s="42">
        <v>39670172</v>
      </c>
      <c r="E46" s="42"/>
      <c r="F46" s="42">
        <v>85729078</v>
      </c>
      <c r="G46" s="20"/>
      <c r="H46" s="5">
        <v>-3326944</v>
      </c>
    </row>
    <row r="47" spans="1:8" ht="21.75" customHeight="1" thickBot="1">
      <c r="A47" s="35"/>
      <c r="B47" s="40" t="s">
        <v>132</v>
      </c>
      <c r="C47" s="35"/>
      <c r="D47" s="45">
        <f>SUM(D45:D46)</f>
        <v>23547284</v>
      </c>
      <c r="E47" s="45"/>
      <c r="F47" s="45">
        <f>SUM(F45:F46)</f>
        <v>55565940</v>
      </c>
      <c r="G47" s="20"/>
      <c r="H47" s="10">
        <f>SUM(H45:H46)</f>
        <v>-10379047</v>
      </c>
    </row>
    <row r="48" spans="1:8" ht="16.5" thickTop="1">
      <c r="A48" s="35"/>
      <c r="B48" s="40"/>
      <c r="C48" s="35"/>
      <c r="D48" s="41"/>
      <c r="E48" s="43"/>
      <c r="F48" s="41"/>
      <c r="G48" s="5"/>
      <c r="H48" s="5"/>
    </row>
    <row r="49" spans="1:8" ht="15.75">
      <c r="A49" s="35"/>
      <c r="B49" s="40"/>
      <c r="C49" s="35"/>
      <c r="D49" s="41"/>
      <c r="E49" s="43"/>
      <c r="F49" s="41"/>
      <c r="G49" s="5"/>
      <c r="H49" s="5"/>
    </row>
    <row r="50" spans="1:8" ht="17.25" customHeight="1">
      <c r="A50" s="35"/>
      <c r="B50" s="36" t="s">
        <v>56</v>
      </c>
      <c r="C50" s="35"/>
      <c r="D50" s="41"/>
      <c r="E50" s="43"/>
      <c r="F50" s="41"/>
      <c r="G50" s="5"/>
      <c r="H50" s="5"/>
    </row>
    <row r="51" spans="1:9" ht="12.75" customHeight="1">
      <c r="A51" s="35"/>
      <c r="B51" s="40" t="s">
        <v>42</v>
      </c>
      <c r="C51" s="35"/>
      <c r="D51" s="41">
        <v>4964019</v>
      </c>
      <c r="E51" s="43"/>
      <c r="F51" s="41">
        <v>3751406</v>
      </c>
      <c r="G51" s="5"/>
      <c r="H51" s="5">
        <v>3563029</v>
      </c>
      <c r="I51" s="27"/>
    </row>
    <row r="52" spans="1:9" ht="15.75">
      <c r="A52" s="35"/>
      <c r="B52" s="40" t="s">
        <v>43</v>
      </c>
      <c r="C52" s="35"/>
      <c r="D52" s="42">
        <v>50323811</v>
      </c>
      <c r="E52" s="42"/>
      <c r="F52" s="42">
        <v>51814534</v>
      </c>
      <c r="G52" s="5"/>
      <c r="H52" s="5">
        <v>18766281</v>
      </c>
      <c r="I52" s="27"/>
    </row>
    <row r="53" spans="1:9" ht="15.75" customHeight="1">
      <c r="A53" s="35"/>
      <c r="B53" s="40"/>
      <c r="C53" s="35"/>
      <c r="D53" s="43">
        <f>SUM(D51:D52)</f>
        <v>55287830</v>
      </c>
      <c r="E53" s="43"/>
      <c r="F53" s="43">
        <f>SUM(F51:F52)</f>
        <v>55565940</v>
      </c>
      <c r="G53" s="5"/>
      <c r="H53" s="5"/>
      <c r="I53" s="27"/>
    </row>
    <row r="54" spans="1:9" ht="15.75">
      <c r="A54" s="35"/>
      <c r="B54" s="50" t="s">
        <v>98</v>
      </c>
      <c r="C54" s="51"/>
      <c r="D54" s="43">
        <v>-31740546</v>
      </c>
      <c r="E54" s="43"/>
      <c r="F54" s="43">
        <v>0</v>
      </c>
      <c r="G54" s="5"/>
      <c r="H54" s="5">
        <v>18766281</v>
      </c>
      <c r="I54" s="27"/>
    </row>
    <row r="55" spans="1:8" ht="17.25" customHeight="1" thickBot="1">
      <c r="A55" s="35"/>
      <c r="B55" s="50"/>
      <c r="C55" s="52"/>
      <c r="D55" s="45">
        <f>D53+D54</f>
        <v>23547284</v>
      </c>
      <c r="E55" s="45"/>
      <c r="F55" s="45">
        <f>F53+F54</f>
        <v>55565940</v>
      </c>
      <c r="G55" s="20"/>
      <c r="H55" s="20">
        <f>SUM(H51:H54)</f>
        <v>41095591</v>
      </c>
    </row>
    <row r="56" spans="1:7" ht="16.5" thickTop="1">
      <c r="A56" s="35"/>
      <c r="B56" s="40"/>
      <c r="C56" s="35"/>
      <c r="D56" s="41"/>
      <c r="E56" s="41"/>
      <c r="F56" s="41"/>
      <c r="G56" s="5"/>
    </row>
    <row r="57" spans="1:7" ht="15.75">
      <c r="A57" s="35"/>
      <c r="B57" s="40" t="s">
        <v>101</v>
      </c>
      <c r="C57" s="35"/>
      <c r="D57" s="41"/>
      <c r="E57" s="41"/>
      <c r="F57" s="41"/>
      <c r="G57" s="5"/>
    </row>
    <row r="58" spans="1:7" ht="15.75">
      <c r="A58" s="35"/>
      <c r="B58" s="40"/>
      <c r="C58" s="35"/>
      <c r="D58" s="41"/>
      <c r="E58" s="41"/>
      <c r="F58" s="41"/>
      <c r="G58" s="5"/>
    </row>
    <row r="59" spans="1:7" ht="15.75">
      <c r="A59" s="35"/>
      <c r="B59" s="40"/>
      <c r="C59" s="35"/>
      <c r="D59" s="41"/>
      <c r="E59" s="41"/>
      <c r="F59" s="41"/>
      <c r="G59" s="5"/>
    </row>
    <row r="60" spans="1:7" ht="15.75">
      <c r="A60" s="35"/>
      <c r="B60" s="40"/>
      <c r="C60" s="35"/>
      <c r="D60" s="41">
        <f>D55-D47</f>
        <v>0</v>
      </c>
      <c r="E60" s="41"/>
      <c r="F60" s="41"/>
      <c r="G60" s="5"/>
    </row>
    <row r="61" spans="1:7" ht="15.75">
      <c r="A61" s="35"/>
      <c r="B61" s="40"/>
      <c r="C61" s="35"/>
      <c r="D61" s="41"/>
      <c r="E61" s="41"/>
      <c r="F61" s="41"/>
      <c r="G61" s="5"/>
    </row>
    <row r="62" spans="1:7" ht="15.75">
      <c r="A62" s="35"/>
      <c r="B62" s="40"/>
      <c r="C62" s="35"/>
      <c r="D62" s="41"/>
      <c r="E62" s="41"/>
      <c r="F62" s="41"/>
      <c r="G62" s="5"/>
    </row>
    <row r="63" spans="1:7" ht="15.75">
      <c r="A63" s="35"/>
      <c r="B63" s="40"/>
      <c r="C63" s="35"/>
      <c r="D63" s="41"/>
      <c r="E63" s="41"/>
      <c r="F63" s="41"/>
      <c r="G63" s="5"/>
    </row>
    <row r="64" spans="1:7" ht="15.75">
      <c r="A64" s="35"/>
      <c r="B64" s="40"/>
      <c r="C64" s="35"/>
      <c r="D64" s="41"/>
      <c r="E64" s="41"/>
      <c r="F64" s="41"/>
      <c r="G64" s="5"/>
    </row>
    <row r="65" spans="1:7" ht="15.75">
      <c r="A65" s="35"/>
      <c r="B65" s="40"/>
      <c r="C65" s="35"/>
      <c r="D65" s="41"/>
      <c r="E65" s="41"/>
      <c r="F65" s="41"/>
      <c r="G65" s="5"/>
    </row>
    <row r="66" spans="1:7" ht="15.75">
      <c r="A66" s="35"/>
      <c r="B66" s="40"/>
      <c r="C66" s="35"/>
      <c r="D66" s="41"/>
      <c r="E66" s="41"/>
      <c r="F66" s="41"/>
      <c r="G66" s="5"/>
    </row>
    <row r="67" spans="1:6" ht="15.75">
      <c r="A67" s="35"/>
      <c r="B67" s="40"/>
      <c r="C67" s="35"/>
      <c r="D67" s="35"/>
      <c r="E67" s="35"/>
      <c r="F67" s="35"/>
    </row>
    <row r="68" spans="1:6" ht="15.75">
      <c r="A68" s="35"/>
      <c r="B68" s="40"/>
      <c r="C68" s="35"/>
      <c r="D68" s="35"/>
      <c r="E68" s="35"/>
      <c r="F68" s="35"/>
    </row>
    <row r="69" spans="1:6" ht="15.75">
      <c r="A69" s="35"/>
      <c r="B69" s="40"/>
      <c r="C69" s="35"/>
      <c r="D69" s="35"/>
      <c r="E69" s="35"/>
      <c r="F69" s="35"/>
    </row>
    <row r="70" spans="1:6" ht="15.75">
      <c r="A70" s="35"/>
      <c r="B70" s="40"/>
      <c r="C70" s="35"/>
      <c r="D70" s="35"/>
      <c r="E70" s="35"/>
      <c r="F70" s="35"/>
    </row>
    <row r="71" spans="1:6" ht="15.75">
      <c r="A71" s="35"/>
      <c r="B71" s="40"/>
      <c r="C71" s="35"/>
      <c r="D71" s="35"/>
      <c r="E71" s="35"/>
      <c r="F71" s="35"/>
    </row>
    <row r="72" spans="1:6" ht="15.75">
      <c r="A72" s="35"/>
      <c r="B72" s="40"/>
      <c r="C72" s="35"/>
      <c r="D72" s="35"/>
      <c r="E72" s="35"/>
      <c r="F72" s="35"/>
    </row>
    <row r="73" spans="1:6" ht="15.75">
      <c r="A73" s="35"/>
      <c r="B73" s="40"/>
      <c r="C73" s="35"/>
      <c r="D73" s="35"/>
      <c r="E73" s="35"/>
      <c r="F73" s="35"/>
    </row>
    <row r="74" spans="1:6" ht="15.75">
      <c r="A74" s="35"/>
      <c r="B74" s="40"/>
      <c r="C74" s="35"/>
      <c r="D74" s="35"/>
      <c r="E74" s="35"/>
      <c r="F74" s="3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</sheetData>
  <printOptions/>
  <pageMargins left="0.75" right="0.75" top="1" bottom="0.48" header="0.5" footer="0.39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2"/>
  <sheetViews>
    <sheetView tabSelected="1" view="pageBreakPreview" zoomScaleSheetLayoutView="100" workbookViewId="0" topLeftCell="A1">
      <selection activeCell="C39" sqref="C39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8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3" t="s">
        <v>74</v>
      </c>
      <c r="D5" s="53"/>
      <c r="E5" s="53" t="s">
        <v>75</v>
      </c>
      <c r="F5" s="53"/>
      <c r="G5" s="3" t="s">
        <v>10</v>
      </c>
      <c r="H5" s="3" t="s">
        <v>10</v>
      </c>
    </row>
    <row r="6" spans="3:8" ht="12.75">
      <c r="C6" s="3"/>
      <c r="D6" s="3" t="s">
        <v>73</v>
      </c>
      <c r="E6" s="3"/>
      <c r="F6" s="3" t="s">
        <v>73</v>
      </c>
      <c r="G6" s="3" t="s">
        <v>39</v>
      </c>
      <c r="H6" s="3" t="s">
        <v>39</v>
      </c>
    </row>
    <row r="7" spans="3:8" ht="12.75">
      <c r="C7" s="3" t="s">
        <v>72</v>
      </c>
      <c r="D7" s="3" t="s">
        <v>38</v>
      </c>
      <c r="E7" s="3" t="s">
        <v>113</v>
      </c>
      <c r="F7" s="3" t="s">
        <v>38</v>
      </c>
      <c r="G7" s="3" t="s">
        <v>38</v>
      </c>
      <c r="H7" s="3" t="s">
        <v>11</v>
      </c>
    </row>
    <row r="8" spans="3:8" ht="12.75">
      <c r="C8" s="3" t="s">
        <v>16</v>
      </c>
      <c r="D8" s="3" t="s">
        <v>16</v>
      </c>
      <c r="E8" s="3" t="s">
        <v>44</v>
      </c>
      <c r="F8" s="3" t="s">
        <v>44</v>
      </c>
      <c r="G8" s="3" t="s">
        <v>16</v>
      </c>
      <c r="H8" s="3" t="s">
        <v>44</v>
      </c>
    </row>
    <row r="9" spans="3:8" ht="12.75">
      <c r="C9" s="3" t="s">
        <v>111</v>
      </c>
      <c r="D9" s="3" t="s">
        <v>112</v>
      </c>
      <c r="E9" s="3" t="s">
        <v>111</v>
      </c>
      <c r="F9" s="3" t="s">
        <v>112</v>
      </c>
      <c r="G9" s="4" t="s">
        <v>63</v>
      </c>
      <c r="H9" s="4" t="s">
        <v>63</v>
      </c>
    </row>
    <row r="10" ht="12.75">
      <c r="G10" s="3"/>
    </row>
    <row r="11" spans="3:8" ht="12.75"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7:8" ht="12.75">
      <c r="G12" s="5"/>
      <c r="H12" s="5"/>
    </row>
    <row r="13" spans="2:8" ht="12.75">
      <c r="B13" s="2" t="s">
        <v>12</v>
      </c>
      <c r="C13" s="5">
        <f>E13-21482644</f>
        <v>23696367</v>
      </c>
      <c r="D13" s="5">
        <v>20861570</v>
      </c>
      <c r="E13" s="5">
        <v>45179011</v>
      </c>
      <c r="F13" s="5">
        <v>39477526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13</v>
      </c>
      <c r="C15" s="5">
        <f>E15+16638891</f>
        <v>-15870435</v>
      </c>
      <c r="D15" s="5">
        <v>-17550158</v>
      </c>
      <c r="E15" s="5">
        <f>-32518712+9386</f>
        <v>-32509326</v>
      </c>
      <c r="F15" s="5">
        <v>-33802024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91</v>
      </c>
      <c r="C17" s="6">
        <f>E17-424146</f>
        <v>209728</v>
      </c>
      <c r="D17" s="6">
        <v>284540</v>
      </c>
      <c r="E17" s="6">
        <v>633874</v>
      </c>
      <c r="F17" s="6">
        <v>284540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99</v>
      </c>
      <c r="C19" s="5">
        <f>SUM(C13:C17)</f>
        <v>8035660</v>
      </c>
      <c r="D19" s="5">
        <f>SUM(D13:D17)</f>
        <v>3595952</v>
      </c>
      <c r="E19" s="5">
        <f>SUM(E13:E17)</f>
        <v>13303559</v>
      </c>
      <c r="F19" s="5">
        <f>SUM(F13:F17)</f>
        <v>5960042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34</v>
      </c>
      <c r="C21" s="5">
        <f>E21+1602576</f>
        <v>-1538342</v>
      </c>
      <c r="D21" s="5">
        <v>-1637704</v>
      </c>
      <c r="E21" s="5">
        <v>-3140918</v>
      </c>
      <c r="F21" s="5">
        <v>-3240277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14</v>
      </c>
      <c r="C23" s="6">
        <f>E23-457959</f>
        <v>124121</v>
      </c>
      <c r="D23" s="6">
        <v>586655</v>
      </c>
      <c r="E23" s="6">
        <v>582080</v>
      </c>
      <c r="F23" s="6">
        <v>752375</v>
      </c>
      <c r="G23" s="6">
        <v>30622</v>
      </c>
      <c r="H23" s="6">
        <v>38886</v>
      </c>
    </row>
    <row r="24" spans="3:8" ht="12.75">
      <c r="C24" s="5"/>
      <c r="D24" s="5"/>
      <c r="E24" s="5"/>
      <c r="F24" s="5"/>
      <c r="G24" s="20"/>
      <c r="H24" s="20"/>
    </row>
    <row r="25" spans="2:8" ht="12.75">
      <c r="B25" s="2" t="s">
        <v>100</v>
      </c>
      <c r="C25" s="5">
        <f>SUM(C18:C23)</f>
        <v>6621439</v>
      </c>
      <c r="D25" s="5">
        <f>SUM(D18:D23)</f>
        <v>2544903</v>
      </c>
      <c r="E25" s="5">
        <f>SUM(E18:E23)</f>
        <v>10744721</v>
      </c>
      <c r="F25" s="5">
        <f>SUM(F18:F23)</f>
        <v>3472140</v>
      </c>
      <c r="G25" s="20">
        <f>SUM(G19:G23)</f>
        <v>-11737179</v>
      </c>
      <c r="H25" s="20">
        <f>SUM(H19:H23)</f>
        <v>-42498631</v>
      </c>
    </row>
    <row r="26" spans="3:8" ht="12.75">
      <c r="C26" s="5"/>
      <c r="D26" s="5"/>
      <c r="E26" s="5"/>
      <c r="F26" s="5"/>
      <c r="G26" s="20"/>
      <c r="H26" s="20"/>
    </row>
    <row r="27" spans="2:8" ht="12.75">
      <c r="B27" s="2" t="s">
        <v>88</v>
      </c>
      <c r="C27" s="5"/>
      <c r="D27" s="5"/>
      <c r="E27" s="5"/>
      <c r="F27" s="5"/>
      <c r="G27" s="20"/>
      <c r="H27" s="20"/>
    </row>
    <row r="28" spans="2:8" ht="12.75">
      <c r="B28" s="2" t="s">
        <v>119</v>
      </c>
      <c r="C28" s="5"/>
      <c r="D28" s="5">
        <v>1154472</v>
      </c>
      <c r="E28" s="5">
        <v>0</v>
      </c>
      <c r="F28" s="5">
        <v>1154472</v>
      </c>
      <c r="G28" s="20"/>
      <c r="H28" s="20"/>
    </row>
    <row r="29" spans="2:8" ht="12.75">
      <c r="B29" s="2" t="s">
        <v>90</v>
      </c>
      <c r="C29" s="6">
        <v>0</v>
      </c>
      <c r="D29" s="6">
        <v>0</v>
      </c>
      <c r="E29" s="6">
        <v>0</v>
      </c>
      <c r="F29" s="6">
        <v>5000000</v>
      </c>
      <c r="G29" s="20"/>
      <c r="H29" s="20"/>
    </row>
    <row r="30" spans="3:8" ht="12.75">
      <c r="C30" s="5"/>
      <c r="D30" s="5"/>
      <c r="E30" s="5"/>
      <c r="F30" s="5"/>
      <c r="G30" s="20"/>
      <c r="H30" s="20"/>
    </row>
    <row r="31" spans="2:8" ht="12.75">
      <c r="B31" s="2" t="s">
        <v>71</v>
      </c>
      <c r="C31" s="5">
        <f>SUM(C25:C29)</f>
        <v>6621439</v>
      </c>
      <c r="D31" s="5">
        <f>SUM(D25:D29)</f>
        <v>3699375</v>
      </c>
      <c r="E31" s="5">
        <f>SUM(E25:E29)</f>
        <v>10744721</v>
      </c>
      <c r="F31" s="5">
        <f>SUM(F25:F29)</f>
        <v>9626612</v>
      </c>
      <c r="G31" s="20"/>
      <c r="H31" s="20"/>
    </row>
    <row r="32" spans="3:8" ht="12.75">
      <c r="C32" s="5"/>
      <c r="D32" s="5"/>
      <c r="E32" s="5"/>
      <c r="F32" s="5"/>
      <c r="G32" s="20"/>
      <c r="H32" s="20"/>
    </row>
    <row r="33" spans="2:8" ht="12.75">
      <c r="B33" s="2" t="s">
        <v>15</v>
      </c>
      <c r="C33" s="6">
        <v>0</v>
      </c>
      <c r="D33" s="6">
        <v>-144777</v>
      </c>
      <c r="E33" s="6">
        <v>0</v>
      </c>
      <c r="F33" s="6">
        <v>-217890</v>
      </c>
      <c r="G33" s="6">
        <v>0</v>
      </c>
      <c r="H33" s="6">
        <v>0</v>
      </c>
    </row>
    <row r="34" spans="3:8" ht="12.75">
      <c r="C34" s="20"/>
      <c r="D34" s="20"/>
      <c r="E34" s="20"/>
      <c r="F34" s="20"/>
      <c r="G34" s="20"/>
      <c r="H34" s="20"/>
    </row>
    <row r="35" spans="2:8" ht="19.5" customHeight="1" thickBot="1">
      <c r="B35" s="2" t="s">
        <v>79</v>
      </c>
      <c r="C35" s="34">
        <f>SUM(C31:C33)</f>
        <v>6621439</v>
      </c>
      <c r="D35" s="34">
        <f>SUM(D31:D33)</f>
        <v>3554598</v>
      </c>
      <c r="E35" s="34">
        <f>SUM(E31:E33)</f>
        <v>10744721</v>
      </c>
      <c r="F35" s="34">
        <f>SUM(F31:F33)</f>
        <v>9408722</v>
      </c>
      <c r="G35" s="20"/>
      <c r="H35" s="20"/>
    </row>
    <row r="36" spans="3:8" ht="13.5" thickTop="1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  <row r="38" spans="2:8" ht="12.75">
      <c r="B38" s="2" t="s">
        <v>82</v>
      </c>
      <c r="C38" s="22">
        <f>(C35-1944771)/236579751*100</f>
        <v>1.9767828735266526</v>
      </c>
      <c r="D38" s="22">
        <f>(D35-1944771)/236579751*100</f>
        <v>0.6804584894503504</v>
      </c>
      <c r="E38" s="22">
        <f>(E35-3889542)/236579751*100</f>
        <v>2.897618655452892</v>
      </c>
      <c r="F38" s="22">
        <f>(F35-3889542)/236579751*100</f>
        <v>2.332904644911897</v>
      </c>
      <c r="G38" s="23" t="e">
        <f>#REF!/19999998*100</f>
        <v>#REF!</v>
      </c>
      <c r="H38" s="23" t="e">
        <f>#REF!/19999998*100</f>
        <v>#REF!</v>
      </c>
    </row>
    <row r="39" spans="2:8" ht="12.75">
      <c r="B39" s="2" t="s">
        <v>47</v>
      </c>
      <c r="C39" s="23">
        <f>C35/431056879*100</f>
        <v>1.5360940336599986</v>
      </c>
      <c r="D39" s="22">
        <v>0</v>
      </c>
      <c r="E39" s="23">
        <f>E35/431056879*100</f>
        <v>2.4926457559212274</v>
      </c>
      <c r="F39" s="22">
        <f>F35/431056879*100</f>
        <v>2.1827100919551734</v>
      </c>
      <c r="G39" s="23">
        <v>0</v>
      </c>
      <c r="H39" s="23">
        <v>0</v>
      </c>
    </row>
    <row r="40" spans="3:8" ht="12.75">
      <c r="C40" s="23"/>
      <c r="D40" s="23"/>
      <c r="E40" s="23"/>
      <c r="F40" s="23"/>
      <c r="G40" s="5"/>
      <c r="H40" s="5"/>
    </row>
    <row r="41" spans="2:8" ht="12.75">
      <c r="B41" s="2" t="s">
        <v>131</v>
      </c>
      <c r="C41" s="23"/>
      <c r="D41" s="23"/>
      <c r="E41" s="23"/>
      <c r="F41" s="23"/>
      <c r="G41" s="5"/>
      <c r="H41" s="5"/>
    </row>
    <row r="42" spans="2:8" ht="12.75">
      <c r="B42" s="2" t="s">
        <v>130</v>
      </c>
      <c r="G42" s="5"/>
      <c r="H42" s="5"/>
    </row>
    <row r="43" spans="2:8" ht="12.75">
      <c r="B43" s="7"/>
      <c r="C43" s="7"/>
      <c r="D43" s="7"/>
      <c r="E43" s="7"/>
      <c r="F43" s="7"/>
      <c r="G43" s="5"/>
      <c r="H43" s="5"/>
    </row>
    <row r="44" spans="2:8" ht="12.75">
      <c r="B44" s="2" t="s">
        <v>101</v>
      </c>
      <c r="G44" s="5"/>
      <c r="H44" s="5"/>
    </row>
    <row r="45" spans="7:8" ht="12.75">
      <c r="G45" s="5"/>
      <c r="H45" s="5"/>
    </row>
    <row r="46" spans="7:8" ht="12.75">
      <c r="G46" s="5"/>
      <c r="H46" s="5"/>
    </row>
    <row r="47" spans="5:8" ht="12.75">
      <c r="E47" s="27"/>
      <c r="G47" s="5"/>
      <c r="H47" s="5"/>
    </row>
    <row r="48" spans="7:8" ht="12.75">
      <c r="G48" s="5"/>
      <c r="H48" s="5"/>
    </row>
    <row r="49" spans="7:8" ht="12.75">
      <c r="G49" s="5"/>
      <c r="H49" s="5"/>
    </row>
    <row r="50" spans="7:8" ht="12.75">
      <c r="G50" s="5"/>
      <c r="H50" s="5"/>
    </row>
    <row r="51" spans="7:8" ht="12.75">
      <c r="G51" s="5"/>
      <c r="H51" s="5"/>
    </row>
    <row r="52" spans="7:8" ht="12.75">
      <c r="G52" s="5"/>
      <c r="H52" s="5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colBreaks count="1" manualBreakCount="1"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7"/>
  <sheetViews>
    <sheetView zoomScaleSheetLayoutView="100" workbookViewId="0" topLeftCell="A25">
      <selection activeCell="H44" sqref="H44"/>
    </sheetView>
  </sheetViews>
  <sheetFormatPr defaultColWidth="9.140625" defaultRowHeight="12.75"/>
  <cols>
    <col min="1" max="1" width="5.421875" style="5" customWidth="1"/>
    <col min="2" max="2" width="47.57421875" style="5" customWidth="1"/>
    <col min="3" max="3" width="17.7109375" style="5" customWidth="1"/>
    <col min="4" max="4" width="16.851562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103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69</v>
      </c>
      <c r="D5" s="12" t="s">
        <v>61</v>
      </c>
    </row>
    <row r="6" spans="3:4" ht="12.75">
      <c r="C6" s="12" t="s">
        <v>70</v>
      </c>
      <c r="D6" s="12" t="s">
        <v>62</v>
      </c>
    </row>
    <row r="7" spans="3:4" ht="12.75">
      <c r="C7" s="12" t="s">
        <v>110</v>
      </c>
      <c r="D7" s="12" t="s">
        <v>102</v>
      </c>
    </row>
    <row r="8" spans="3:4" ht="12.75">
      <c r="C8" s="12" t="s">
        <v>4</v>
      </c>
      <c r="D8" s="12" t="s">
        <v>4</v>
      </c>
    </row>
    <row r="10" spans="2:4" ht="12.75">
      <c r="B10" s="5" t="s">
        <v>36</v>
      </c>
      <c r="C10" s="5">
        <v>110787524</v>
      </c>
      <c r="D10" s="5">
        <v>114813148</v>
      </c>
    </row>
    <row r="12" spans="2:4" ht="12.75">
      <c r="B12" s="5" t="s">
        <v>106</v>
      </c>
      <c r="C12" s="5">
        <v>19490333</v>
      </c>
      <c r="D12" s="5">
        <v>0</v>
      </c>
    </row>
    <row r="14" spans="2:4" ht="12.75">
      <c r="B14" s="5" t="s">
        <v>17</v>
      </c>
      <c r="C14" s="5">
        <f>35000000-7000000-3000000+5000000</f>
        <v>30000000</v>
      </c>
      <c r="D14" s="5">
        <v>30000000</v>
      </c>
    </row>
    <row r="16" spans="2:4" ht="12.75">
      <c r="B16" s="5" t="s">
        <v>46</v>
      </c>
      <c r="C16" s="5">
        <v>15802260</v>
      </c>
      <c r="D16" s="5">
        <v>14337002</v>
      </c>
    </row>
    <row r="18" spans="2:4" ht="12.75">
      <c r="B18" s="5" t="s">
        <v>18</v>
      </c>
      <c r="C18" s="13"/>
      <c r="D18" s="14"/>
    </row>
    <row r="19" spans="2:4" ht="12.75">
      <c r="B19" s="5" t="s">
        <v>19</v>
      </c>
      <c r="C19" s="15">
        <v>4964019</v>
      </c>
      <c r="D19" s="16">
        <v>4023227</v>
      </c>
    </row>
    <row r="20" spans="2:4" ht="12.75">
      <c r="B20" s="5" t="s">
        <v>20</v>
      </c>
      <c r="C20" s="15">
        <v>50323811</v>
      </c>
      <c r="D20" s="16">
        <v>66960897</v>
      </c>
    </row>
    <row r="21" spans="2:4" ht="12.75">
      <c r="B21" s="5" t="s">
        <v>65</v>
      </c>
      <c r="C21" s="15">
        <v>6400352</v>
      </c>
      <c r="D21" s="16">
        <v>5072951</v>
      </c>
    </row>
    <row r="22" spans="2:4" ht="12.75">
      <c r="B22" s="5" t="s">
        <v>66</v>
      </c>
      <c r="C22" s="15">
        <v>806390</v>
      </c>
      <c r="D22" s="16">
        <v>5794994</v>
      </c>
    </row>
    <row r="23" spans="2:4" ht="12.75">
      <c r="B23" s="5" t="s">
        <v>21</v>
      </c>
      <c r="C23" s="15">
        <v>2908000</v>
      </c>
      <c r="D23" s="16">
        <v>2908000</v>
      </c>
    </row>
    <row r="24" spans="3:4" ht="12.75">
      <c r="C24" s="17">
        <f>SUM(C19:C23)</f>
        <v>65402572</v>
      </c>
      <c r="D24" s="18">
        <f>SUM(D19:D23)</f>
        <v>84760069</v>
      </c>
    </row>
    <row r="25" spans="3:4" ht="12.75">
      <c r="C25" s="15"/>
      <c r="D25" s="16"/>
    </row>
    <row r="26" spans="2:4" ht="12.75">
      <c r="B26" s="5" t="s">
        <v>22</v>
      </c>
      <c r="C26" s="15"/>
      <c r="D26" s="16"/>
    </row>
    <row r="27" spans="2:4" ht="12.75">
      <c r="B27" s="5" t="s">
        <v>23</v>
      </c>
      <c r="C27" s="15">
        <v>14665029</v>
      </c>
      <c r="D27" s="16">
        <v>0</v>
      </c>
    </row>
    <row r="28" spans="2:4" ht="12.75">
      <c r="B28" s="5" t="s">
        <v>67</v>
      </c>
      <c r="C28" s="15">
        <v>6270557</v>
      </c>
      <c r="D28" s="16">
        <v>5628768</v>
      </c>
    </row>
    <row r="29" spans="2:4" ht="12.75">
      <c r="B29" s="5" t="s">
        <v>68</v>
      </c>
      <c r="C29" s="15">
        <v>2583321</v>
      </c>
      <c r="D29" s="16">
        <v>6246706</v>
      </c>
    </row>
    <row r="30" spans="2:4" ht="12.75">
      <c r="B30" s="5" t="s">
        <v>24</v>
      </c>
      <c r="C30" s="15">
        <v>253184</v>
      </c>
      <c r="D30" s="16">
        <v>258083</v>
      </c>
    </row>
    <row r="31" spans="2:4" ht="12.75">
      <c r="B31" s="5" t="s">
        <v>60</v>
      </c>
      <c r="C31" s="15">
        <v>17867774</v>
      </c>
      <c r="D31" s="16">
        <v>17031700</v>
      </c>
    </row>
    <row r="32" spans="3:4" ht="12.75">
      <c r="C32" s="15"/>
      <c r="D32" s="16"/>
    </row>
    <row r="33" spans="3:4" ht="12.75">
      <c r="C33" s="18">
        <f>SUM(C27:C31)</f>
        <v>41639865</v>
      </c>
      <c r="D33" s="18">
        <f>SUM(D27:D31)</f>
        <v>29165257</v>
      </c>
    </row>
    <row r="35" spans="2:4" ht="12.75">
      <c r="B35" s="5" t="s">
        <v>93</v>
      </c>
      <c r="C35" s="5">
        <f>C24-C33</f>
        <v>23762707</v>
      </c>
      <c r="D35" s="5">
        <f>D24-D33</f>
        <v>55594812</v>
      </c>
    </row>
    <row r="36" spans="3:4" ht="18.75" customHeight="1" thickBot="1">
      <c r="C36" s="10">
        <f>C10+C12+C14+C16+C35</f>
        <v>199842824</v>
      </c>
      <c r="D36" s="10">
        <f>D10+D12+D14+D16+D35</f>
        <v>214744962</v>
      </c>
    </row>
    <row r="37" ht="13.5" thickTop="1"/>
    <row r="39" ht="12.75">
      <c r="B39" s="5" t="s">
        <v>94</v>
      </c>
    </row>
    <row r="40" spans="2:4" ht="12.75">
      <c r="B40" s="5" t="s">
        <v>25</v>
      </c>
      <c r="C40" s="5">
        <v>236579751</v>
      </c>
      <c r="D40" s="5">
        <v>236579751</v>
      </c>
    </row>
    <row r="41" spans="2:4" ht="12.75">
      <c r="B41" s="5" t="s">
        <v>48</v>
      </c>
      <c r="C41" s="5">
        <v>113652404</v>
      </c>
      <c r="D41" s="5">
        <v>113652404</v>
      </c>
    </row>
    <row r="42" spans="2:4" ht="12.75">
      <c r="B42" s="5" t="s">
        <v>49</v>
      </c>
      <c r="C42" s="5">
        <v>68197111</v>
      </c>
      <c r="D42" s="5">
        <v>68197111</v>
      </c>
    </row>
    <row r="43" spans="2:4" ht="12.75">
      <c r="B43" s="5" t="s">
        <v>50</v>
      </c>
      <c r="C43" s="6">
        <v>12627613</v>
      </c>
      <c r="D43" s="6">
        <v>12627613</v>
      </c>
    </row>
    <row r="44" spans="3:4" ht="12.75">
      <c r="C44" s="5">
        <f>SUM(C40:C43)</f>
        <v>431056879</v>
      </c>
      <c r="D44" s="5">
        <f>SUM(D40:D43)</f>
        <v>431056879</v>
      </c>
    </row>
    <row r="45" spans="2:4" ht="12.75">
      <c r="B45" s="5" t="s">
        <v>26</v>
      </c>
      <c r="C45" s="5">
        <v>5379421</v>
      </c>
      <c r="D45" s="5">
        <v>5379421</v>
      </c>
    </row>
    <row r="46" spans="2:4" ht="12.75">
      <c r="B46" s="5" t="s">
        <v>97</v>
      </c>
      <c r="C46" s="5">
        <v>2854331</v>
      </c>
      <c r="D46" s="5">
        <v>2854331</v>
      </c>
    </row>
    <row r="47" spans="2:4" ht="12.75">
      <c r="B47" s="5" t="s">
        <v>27</v>
      </c>
      <c r="C47" s="6">
        <v>-364806032</v>
      </c>
      <c r="D47" s="6">
        <v>-367771668</v>
      </c>
    </row>
    <row r="48" spans="3:4" ht="12.75">
      <c r="C48" s="5">
        <f>SUM(C44:C47)</f>
        <v>74484599</v>
      </c>
      <c r="D48" s="5">
        <f>SUM(D44:D47)</f>
        <v>71518963</v>
      </c>
    </row>
    <row r="49" spans="2:4" ht="12.75">
      <c r="B49" s="5" t="s">
        <v>60</v>
      </c>
      <c r="C49" s="5">
        <f>143225999-C31</f>
        <v>125358225</v>
      </c>
      <c r="D49" s="5">
        <v>143225999</v>
      </c>
    </row>
    <row r="50" spans="3:256" ht="16.5" customHeight="1" thickBot="1">
      <c r="C50" s="10">
        <f>SUM(C48:C49)</f>
        <v>199842824</v>
      </c>
      <c r="D50" s="10">
        <f>SUM(D48:D49)</f>
        <v>214744962</v>
      </c>
      <c r="IV50" s="5">
        <f>SUM(A50:IU50)</f>
        <v>414587786</v>
      </c>
    </row>
    <row r="51" spans="3:4" ht="16.5" customHeight="1" thickTop="1">
      <c r="C51" s="20"/>
      <c r="D51" s="20"/>
    </row>
    <row r="52" spans="2:4" ht="16.5" customHeight="1">
      <c r="B52" s="5" t="s">
        <v>64</v>
      </c>
      <c r="C52" s="32">
        <f>(C48-C16)/C40</f>
        <v>0.24804463928952228</v>
      </c>
      <c r="D52" s="32">
        <f>(D48-D16)/D40</f>
        <v>0.2417026848591112</v>
      </c>
    </row>
    <row r="54" ht="12.75">
      <c r="B54" s="19" t="s">
        <v>101</v>
      </c>
    </row>
    <row r="57" ht="12.75">
      <c r="C57" s="5">
        <f>C36-C50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41"/>
  <sheetViews>
    <sheetView zoomScaleSheetLayoutView="75" workbookViewId="0" topLeftCell="A9">
      <selection activeCell="I26" sqref="I26"/>
    </sheetView>
  </sheetViews>
  <sheetFormatPr defaultColWidth="9.140625" defaultRowHeight="12.75"/>
  <cols>
    <col min="1" max="1" width="4.57421875" style="2" customWidth="1"/>
    <col min="2" max="2" width="32.00390625" style="2" customWidth="1"/>
    <col min="3" max="3" width="12.28125" style="2" customWidth="1"/>
    <col min="4" max="4" width="11.140625" style="2" customWidth="1"/>
    <col min="5" max="5" width="11.8515625" style="2" customWidth="1"/>
    <col min="6" max="6" width="11.57421875" style="2" customWidth="1"/>
    <col min="7" max="7" width="13.00390625" style="2" customWidth="1"/>
    <col min="8" max="8" width="11.421875" style="2" customWidth="1"/>
    <col min="9" max="9" width="13.28125" style="2" customWidth="1"/>
    <col min="10" max="10" width="13.0039062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58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114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 t="s">
        <v>30</v>
      </c>
      <c r="H7" s="3"/>
      <c r="I7" s="3"/>
      <c r="J7" s="3"/>
    </row>
    <row r="8" spans="2:10" ht="12.75">
      <c r="B8" s="31"/>
      <c r="C8" s="3" t="s">
        <v>28</v>
      </c>
      <c r="D8" s="3"/>
      <c r="E8" s="3"/>
      <c r="F8" s="3"/>
      <c r="G8" s="3" t="s">
        <v>35</v>
      </c>
      <c r="H8" s="3" t="s">
        <v>80</v>
      </c>
      <c r="I8" s="3" t="s">
        <v>31</v>
      </c>
      <c r="J8" s="3"/>
    </row>
    <row r="9" spans="2:10" ht="12.75">
      <c r="B9" s="9"/>
      <c r="C9" s="3" t="s">
        <v>29</v>
      </c>
      <c r="D9" s="3" t="s">
        <v>51</v>
      </c>
      <c r="E9" s="3" t="s">
        <v>52</v>
      </c>
      <c r="F9" s="3" t="s">
        <v>53</v>
      </c>
      <c r="G9" s="3" t="s">
        <v>29</v>
      </c>
      <c r="H9" s="3" t="s">
        <v>81</v>
      </c>
      <c r="I9" s="3" t="s">
        <v>32</v>
      </c>
      <c r="J9" s="3" t="s">
        <v>33</v>
      </c>
    </row>
    <row r="10" spans="2:10" ht="12.75">
      <c r="B10" s="8"/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</row>
    <row r="11" ht="18.75" customHeight="1"/>
    <row r="12" spans="2:10" ht="19.5" customHeight="1">
      <c r="B12" s="46" t="s">
        <v>86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127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87</v>
      </c>
      <c r="C15" s="26">
        <v>236579751</v>
      </c>
      <c r="D15" s="26">
        <v>113652404</v>
      </c>
      <c r="E15" s="26">
        <v>68197111</v>
      </c>
      <c r="F15" s="26">
        <v>12627613</v>
      </c>
      <c r="G15" s="26">
        <v>5379421</v>
      </c>
      <c r="H15" s="26">
        <v>2854331</v>
      </c>
      <c r="I15" s="26">
        <v>-376705550</v>
      </c>
      <c r="J15" s="20">
        <f>SUM(C15:I15)</f>
        <v>62585081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59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9408722</v>
      </c>
      <c r="J17" s="20">
        <f>SUM(C17:I17)</f>
        <v>9408722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2.75">
      <c r="B19" s="2" t="s">
        <v>128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-7755416</v>
      </c>
      <c r="J19" s="20">
        <f>SUM(C19:I19)</f>
        <v>-7755416</v>
      </c>
    </row>
    <row r="20" spans="3:10" ht="12.75">
      <c r="C20" s="26"/>
      <c r="D20" s="26"/>
      <c r="E20" s="26"/>
      <c r="F20" s="26"/>
      <c r="G20" s="26"/>
      <c r="H20" s="26"/>
      <c r="I20" s="26"/>
      <c r="J20" s="20"/>
    </row>
    <row r="21" spans="2:10" ht="13.5" thickBot="1">
      <c r="B21" s="2" t="s">
        <v>115</v>
      </c>
      <c r="C21" s="47">
        <f>SUM(C15:C19)</f>
        <v>236579751</v>
      </c>
      <c r="D21" s="47">
        <f aca="true" t="shared" si="0" ref="D21:J21">SUM(D15:D19)</f>
        <v>113652404</v>
      </c>
      <c r="E21" s="47">
        <f t="shared" si="0"/>
        <v>68197111</v>
      </c>
      <c r="F21" s="47">
        <f t="shared" si="0"/>
        <v>12627613</v>
      </c>
      <c r="G21" s="47">
        <f t="shared" si="0"/>
        <v>5379421</v>
      </c>
      <c r="H21" s="47">
        <f t="shared" si="0"/>
        <v>2854331</v>
      </c>
      <c r="I21" s="47">
        <f t="shared" si="0"/>
        <v>-375052244</v>
      </c>
      <c r="J21" s="47">
        <f t="shared" si="0"/>
        <v>64238387</v>
      </c>
    </row>
    <row r="22" spans="3:10" ht="13.5" thickTop="1">
      <c r="C22" s="48"/>
      <c r="D22" s="48"/>
      <c r="E22" s="48"/>
      <c r="F22" s="48"/>
      <c r="G22" s="48"/>
      <c r="H22" s="48"/>
      <c r="I22" s="48"/>
      <c r="J22" s="48"/>
    </row>
    <row r="23" spans="2:10" ht="12.75">
      <c r="B23" s="46" t="s">
        <v>116</v>
      </c>
      <c r="C23" s="48"/>
      <c r="D23" s="48"/>
      <c r="E23" s="48"/>
      <c r="F23" s="48"/>
      <c r="G23" s="48"/>
      <c r="H23" s="48"/>
      <c r="I23" s="48"/>
      <c r="J23" s="48"/>
    </row>
    <row r="24" spans="2:10" ht="12.75">
      <c r="B24" s="46" t="s">
        <v>117</v>
      </c>
      <c r="C24" s="48"/>
      <c r="D24" s="48"/>
      <c r="E24" s="48"/>
      <c r="F24" s="48"/>
      <c r="G24" s="48"/>
      <c r="H24" s="48"/>
      <c r="I24" s="48"/>
      <c r="J24" s="48"/>
    </row>
    <row r="25" spans="2:10" ht="12.75">
      <c r="B25" s="46"/>
      <c r="C25" s="26"/>
      <c r="D25" s="26"/>
      <c r="E25" s="26"/>
      <c r="F25" s="26"/>
      <c r="G25" s="26"/>
      <c r="H25" s="26"/>
      <c r="I25" s="26"/>
      <c r="J25" s="20"/>
    </row>
    <row r="26" spans="2:10" ht="12.75">
      <c r="B26" s="49" t="s">
        <v>105</v>
      </c>
      <c r="C26" s="26">
        <v>236579751</v>
      </c>
      <c r="D26" s="26">
        <v>113652404</v>
      </c>
      <c r="E26" s="26">
        <v>68197111</v>
      </c>
      <c r="F26" s="26">
        <v>12627613</v>
      </c>
      <c r="G26" s="26">
        <v>5379421</v>
      </c>
      <c r="H26" s="26">
        <v>2854331</v>
      </c>
      <c r="I26" s="26">
        <f>+BalSheet!D47</f>
        <v>-367771668</v>
      </c>
      <c r="J26" s="20">
        <f>SUM(C26:I26)</f>
        <v>71518963</v>
      </c>
    </row>
    <row r="27" spans="2:10" ht="12.75">
      <c r="B27" s="49"/>
      <c r="C27" s="26"/>
      <c r="D27" s="26"/>
      <c r="E27" s="26"/>
      <c r="F27" s="26"/>
      <c r="G27" s="26"/>
      <c r="H27" s="26"/>
      <c r="I27" s="26"/>
      <c r="J27" s="20"/>
    </row>
    <row r="28" spans="2:10" ht="12.75">
      <c r="B28" s="2" t="s">
        <v>59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>+Income!E35</f>
        <v>10744721</v>
      </c>
      <c r="J28" s="20">
        <f>SUM(C28:I28)</f>
        <v>10744721</v>
      </c>
    </row>
    <row r="29" spans="3:10" ht="12.75">
      <c r="C29" s="26"/>
      <c r="D29" s="26"/>
      <c r="E29" s="26"/>
      <c r="F29" s="26"/>
      <c r="G29" s="26"/>
      <c r="H29" s="26"/>
      <c r="I29" s="26"/>
      <c r="J29" s="20"/>
    </row>
    <row r="30" spans="2:10" ht="12.75">
      <c r="B30" s="2" t="s">
        <v>128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>+Cashflow!D37</f>
        <v>-7779085</v>
      </c>
      <c r="J30" s="20">
        <f>SUM(C30:I30)</f>
        <v>-7779085</v>
      </c>
    </row>
    <row r="31" spans="3:10" ht="12.75">
      <c r="C31" s="28"/>
      <c r="D31" s="28"/>
      <c r="E31" s="28"/>
      <c r="F31" s="28"/>
      <c r="G31" s="28"/>
      <c r="H31" s="28"/>
      <c r="I31" s="28"/>
      <c r="J31" s="28"/>
    </row>
    <row r="32" spans="2:10" ht="15" customHeight="1" thickBot="1">
      <c r="B32" s="2" t="s">
        <v>118</v>
      </c>
      <c r="C32" s="25">
        <f>SUM(C26:C30)</f>
        <v>236579751</v>
      </c>
      <c r="D32" s="25">
        <f aca="true" t="shared" si="1" ref="D32:J32">SUM(D26:D30)</f>
        <v>113652404</v>
      </c>
      <c r="E32" s="25">
        <f t="shared" si="1"/>
        <v>68197111</v>
      </c>
      <c r="F32" s="25">
        <f t="shared" si="1"/>
        <v>12627613</v>
      </c>
      <c r="G32" s="25">
        <f t="shared" si="1"/>
        <v>5379421</v>
      </c>
      <c r="H32" s="25">
        <f t="shared" si="1"/>
        <v>2854331</v>
      </c>
      <c r="I32" s="25">
        <f t="shared" si="1"/>
        <v>-364806032</v>
      </c>
      <c r="J32" s="25">
        <f t="shared" si="1"/>
        <v>74484599</v>
      </c>
    </row>
    <row r="33" spans="3:10" ht="14.25" customHeight="1" thickTop="1">
      <c r="C33" s="29"/>
      <c r="D33" s="29"/>
      <c r="E33" s="29"/>
      <c r="F33" s="29"/>
      <c r="G33" s="29"/>
      <c r="H33" s="29"/>
      <c r="I33" s="29"/>
      <c r="J33" s="29"/>
    </row>
    <row r="34" ht="12.75">
      <c r="B34" s="7"/>
    </row>
    <row r="35" ht="12.75">
      <c r="B35" s="7" t="s">
        <v>101</v>
      </c>
    </row>
    <row r="38" ht="12.75">
      <c r="I38" s="26"/>
    </row>
    <row r="40" ht="12.75">
      <c r="I40" s="33"/>
    </row>
    <row r="41" ht="12.75">
      <c r="I41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Wong Kooi Vee</cp:lastModifiedBy>
  <cp:lastPrinted>2005-08-26T18:04:51Z</cp:lastPrinted>
  <dcterms:created xsi:type="dcterms:W3CDTF">2002-11-14T01:39:00Z</dcterms:created>
  <dcterms:modified xsi:type="dcterms:W3CDTF">2005-08-29T22:22:45Z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